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90" windowWidth="17955" windowHeight="6945" activeTab="0"/>
  </bookViews>
  <sheets>
    <sheet name="ANEXA 3 suplimentare NOV-DE (3)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<sst xmlns="http://schemas.openxmlformats.org/spreadsheetml/2006/main" count="64" uniqueCount="64">
  <si>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Anexa nr.3</t>
  </si>
  <si>
    <t>CASA DE ASIGURARI DE SANATATE MEHEDINTI</t>
  </si>
  <si>
    <t>Se Aprobă,</t>
  </si>
  <si>
    <t>Președinte -Director General</t>
  </si>
  <si>
    <t>Ec.Mîțu Ion</t>
  </si>
  <si>
    <t>SITUATIE  SUPLIMENTARE VAL CONTRACT CF.FILA BUGET SI PUNCTAJE REEVALUATE</t>
  </si>
  <si>
    <t>credit angajament cf fila de buget P9192/01.11.2016</t>
  </si>
  <si>
    <t>credit angajat 2016</t>
  </si>
  <si>
    <t>credit dezangajat RC ORSOVA</t>
  </si>
  <si>
    <t xml:space="preserve">CREDIT DE ANGAJAMENT  RAMAS </t>
  </si>
  <si>
    <t xml:space="preserve">CREDIT DE ANGAJAMENT  DEZANGAJAT DIN ECONOMII </t>
  </si>
  <si>
    <t>TOTAL CREDIT DE ANGAJAMENT</t>
  </si>
  <si>
    <t>A. Evaluarea capacităţii resurselor tehnice 40%</t>
  </si>
  <si>
    <t xml:space="preserve">    B. Evaluarea resurselor umane 60%</t>
  </si>
  <si>
    <t>DENUMRE FURNIZOR</t>
  </si>
  <si>
    <t>NR. CONTR</t>
  </si>
  <si>
    <t>A)   nr.puncte evaluarea capacitatii tehnice</t>
  </si>
  <si>
    <t>valoare capacitate tehnica</t>
  </si>
  <si>
    <t>B) nr.puncte evaluarea resurselor umane</t>
  </si>
  <si>
    <t>valoare resurse umane</t>
  </si>
  <si>
    <t xml:space="preserve">suplimenta-re cf.punctaj </t>
  </si>
  <si>
    <t>suplimentare cf economii</t>
  </si>
  <si>
    <t>suplimentare din diminare punctaj</t>
  </si>
  <si>
    <t>diminuare  TR.4 cf punctaj</t>
  </si>
  <si>
    <t>SUPLIMEN- TARE</t>
  </si>
  <si>
    <t>TOTAL VAL CONTRACT SUPLIMEN-TATA(RO- TUNJITA)</t>
  </si>
  <si>
    <t>VAL CONTRACT 2016 INITIALA</t>
  </si>
  <si>
    <t>DIMINUARI (ECONOMII/  RC/PUNCTAJ)</t>
  </si>
  <si>
    <t>VAL CONTRACT FINALA</t>
  </si>
  <si>
    <t>0</t>
  </si>
  <si>
    <t>1</t>
  </si>
  <si>
    <t>3=2*16.12689</t>
  </si>
  <si>
    <t>5=4*41.99</t>
  </si>
  <si>
    <t>6=3+5</t>
  </si>
  <si>
    <t>13=11+10-12</t>
  </si>
  <si>
    <t>cabinet recup.Spital jud.</t>
  </si>
  <si>
    <t>290</t>
  </si>
  <si>
    <t>Cabinet recuperare Spital CF</t>
  </si>
  <si>
    <t>270</t>
  </si>
  <si>
    <t>Cabinet spital Baia de Arama</t>
  </si>
  <si>
    <t>5</t>
  </si>
  <si>
    <t>Cabinet dr.Zimta Mariana</t>
  </si>
  <si>
    <t>291</t>
  </si>
  <si>
    <t>cabinet recup.Spital Orsova.</t>
  </si>
  <si>
    <t>46</t>
  </si>
  <si>
    <t>SCM Clinica Medaida</t>
  </si>
  <si>
    <t>292</t>
  </si>
  <si>
    <t xml:space="preserve">Centrul Medical de Recuperare </t>
  </si>
  <si>
    <t>405</t>
  </si>
  <si>
    <t>Cabinet Statiune Bala</t>
  </si>
  <si>
    <t>14</t>
  </si>
  <si>
    <t>SC Novastar SRL</t>
  </si>
  <si>
    <t>45</t>
  </si>
  <si>
    <t>CENTRU PROVITAM-INCETAT</t>
  </si>
  <si>
    <t>TOTAL PUNCTE</t>
  </si>
  <si>
    <t>coeficient</t>
  </si>
  <si>
    <t>Director economic</t>
  </si>
  <si>
    <t xml:space="preserve"> Director Relatii Contractuale       </t>
  </si>
  <si>
    <t xml:space="preserve">EC.VLADU MARIA </t>
  </si>
  <si>
    <t>JR.DRAGHICI SORIN CRISTINEL</t>
  </si>
  <si>
    <t>Sef serv,</t>
  </si>
  <si>
    <t>Întocmit,</t>
  </si>
  <si>
    <t>EC.ALBU DRINA</t>
  </si>
  <si>
    <t>Ec.Sîrmă Florinela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</si>
</sst>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;[Red]#,##0.0000000"/>
    <numFmt numFmtId="165" formatCode="#,##0.00000;[Red]#,##0.00000"/>
    <numFmt numFmtId="166" formatCode="[$-409]mmmm\-yy;@"/>
    <numFmt numFmtId="167" formatCode="0.00_);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00000"/>
    <numFmt numFmtId="173" formatCode="#,##0.000000"/>
    <numFmt numFmtId="174" formatCode="#,##0.000000;[Red]#,##0.000000"/>
    <numFmt numFmtId="175" formatCode="0.00;[Red]0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 horizontal="center" wrapText="1"/>
    </xf>
    <xf numFmtId="167" fontId="23" fillId="0" borderId="0" xfId="0" applyNumberFormat="1" applyFont="1" applyAlignment="1">
      <alignment wrapText="1"/>
    </xf>
    <xf numFmtId="0" fontId="27" fillId="0" borderId="0" xfId="0" applyFont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7" fillId="0" borderId="0" xfId="0" applyFont="1" applyAlignment="1">
      <alignment/>
    </xf>
    <xf numFmtId="167" fontId="27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27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4" fontId="27" fillId="0" borderId="0" xfId="0" applyNumberFormat="1" applyFont="1" applyBorder="1" applyAlignment="1">
      <alignment/>
    </xf>
    <xf numFmtId="4" fontId="23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27" fillId="0" borderId="0" xfId="0" applyNumberFormat="1" applyFont="1" applyFill="1" applyBorder="1" applyAlignment="1">
      <alignment/>
    </xf>
    <xf numFmtId="49" fontId="23" fillId="0" borderId="10" xfId="0" applyNumberFormat="1" applyFont="1" applyBorder="1" applyAlignment="1">
      <alignment horizontal="center"/>
    </xf>
    <xf numFmtId="49" fontId="26" fillId="0" borderId="11" xfId="0" applyNumberFormat="1" applyFont="1" applyBorder="1" applyAlignment="1">
      <alignment horizontal="center" vertical="distributed" wrapText="1"/>
    </xf>
    <xf numFmtId="49" fontId="23" fillId="0" borderId="11" xfId="0" applyNumberFormat="1" applyFont="1" applyBorder="1" applyAlignment="1">
      <alignment horizont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/>
    </xf>
    <xf numFmtId="49" fontId="26" fillId="0" borderId="13" xfId="0" applyNumberFormat="1" applyFont="1" applyBorder="1" applyAlignment="1">
      <alignment horizontal="center"/>
    </xf>
    <xf numFmtId="1" fontId="23" fillId="0" borderId="13" xfId="0" applyNumberFormat="1" applyFont="1" applyBorder="1" applyAlignment="1">
      <alignment horizontal="center"/>
    </xf>
    <xf numFmtId="1" fontId="26" fillId="0" borderId="13" xfId="0" applyNumberFormat="1" applyFont="1" applyFill="1" applyBorder="1" applyAlignment="1">
      <alignment horizontal="center" vertical="center"/>
    </xf>
    <xf numFmtId="1" fontId="23" fillId="0" borderId="13" xfId="0" applyNumberFormat="1" applyFont="1" applyFill="1" applyBorder="1" applyAlignment="1">
      <alignment horizontal="center" vertical="center"/>
    </xf>
    <xf numFmtId="1" fontId="27" fillId="0" borderId="13" xfId="0" applyNumberFormat="1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26" fillId="0" borderId="0" xfId="0" applyFont="1" applyAlignment="1">
      <alignment horizontal="center"/>
    </xf>
    <xf numFmtId="49" fontId="23" fillId="0" borderId="12" xfId="0" applyNumberFormat="1" applyFont="1" applyFill="1" applyBorder="1" applyAlignment="1">
      <alignment/>
    </xf>
    <xf numFmtId="49" fontId="26" fillId="0" borderId="13" xfId="0" applyNumberFormat="1" applyFont="1" applyFill="1" applyBorder="1" applyAlignment="1">
      <alignment horizontal="center"/>
    </xf>
    <xf numFmtId="4" fontId="23" fillId="0" borderId="13" xfId="0" applyNumberFormat="1" applyFont="1" applyFill="1" applyBorder="1" applyAlignment="1" applyProtection="1">
      <alignment/>
      <protection locked="0"/>
    </xf>
    <xf numFmtId="4" fontId="23" fillId="0" borderId="13" xfId="0" applyNumberFormat="1" applyFont="1" applyFill="1" applyBorder="1" applyAlignment="1">
      <alignment horizontal="center" vertical="center"/>
    </xf>
    <xf numFmtId="4" fontId="27" fillId="0" borderId="13" xfId="0" applyNumberFormat="1" applyFont="1" applyFill="1" applyBorder="1" applyAlignment="1">
      <alignment horizontal="center" vertical="center"/>
    </xf>
    <xf numFmtId="4" fontId="27" fillId="0" borderId="13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49" fontId="23" fillId="0" borderId="12" xfId="0" applyNumberFormat="1" applyFont="1" applyBorder="1" applyAlignment="1">
      <alignment/>
    </xf>
    <xf numFmtId="49" fontId="26" fillId="0" borderId="13" xfId="0" applyNumberFormat="1" applyFont="1" applyBorder="1" applyAlignment="1">
      <alignment/>
    </xf>
    <xf numFmtId="4" fontId="27" fillId="0" borderId="13" xfId="0" applyNumberFormat="1" applyFont="1" applyBorder="1" applyAlignment="1" applyProtection="1">
      <alignment/>
      <protection locked="0"/>
    </xf>
    <xf numFmtId="4" fontId="27" fillId="0" borderId="13" xfId="0" applyNumberFormat="1" applyFont="1" applyBorder="1" applyAlignment="1">
      <alignment horizontal="center" vertical="center"/>
    </xf>
    <xf numFmtId="4" fontId="27" fillId="0" borderId="13" xfId="0" applyNumberFormat="1" applyFont="1" applyBorder="1" applyAlignment="1">
      <alignment/>
    </xf>
    <xf numFmtId="49" fontId="23" fillId="0" borderId="14" xfId="0" applyNumberFormat="1" applyFont="1" applyBorder="1" applyAlignment="1">
      <alignment/>
    </xf>
    <xf numFmtId="49" fontId="23" fillId="0" borderId="15" xfId="0" applyNumberFormat="1" applyFont="1" applyBorder="1" applyAlignment="1">
      <alignment/>
    </xf>
    <xf numFmtId="165" fontId="23" fillId="0" borderId="15" xfId="0" applyNumberFormat="1" applyFont="1" applyBorder="1" applyAlignment="1">
      <alignment/>
    </xf>
    <xf numFmtId="4" fontId="23" fillId="0" borderId="15" xfId="0" applyNumberFormat="1" applyFont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/>
    </xf>
    <xf numFmtId="4" fontId="27" fillId="0" borderId="15" xfId="0" applyNumberFormat="1" applyFont="1" applyFill="1" applyBorder="1" applyAlignment="1">
      <alignment horizontal="center" vertical="center"/>
    </xf>
    <xf numFmtId="4" fontId="23" fillId="0" borderId="15" xfId="0" applyNumberFormat="1" applyFont="1" applyFill="1" applyBorder="1" applyAlignment="1">
      <alignment horizontal="center" vertical="center"/>
    </xf>
    <xf numFmtId="0" fontId="27" fillId="0" borderId="15" xfId="0" applyFont="1" applyBorder="1" applyAlignment="1">
      <alignment/>
    </xf>
    <xf numFmtId="49" fontId="2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67" fontId="26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23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left" wrapText="1"/>
    </xf>
    <xf numFmtId="0" fontId="27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6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Q35"/>
  <sheetViews>
    <sheetView tabSelected="1" workbookViewId="0" topLeftCell="A10">
      <selection activeCell="Q22" sqref="Q22"/>
    </sheetView>
  </sheetViews>
  <sheetFormatPr defaultColWidth="9.140625" defaultRowHeight="12.75"/>
  <cols>
    <col min="1" max="1" width="25.7109375" style="0" customWidth="1"/>
    <col min="2" max="2" width="6.7109375" style="0" customWidth="1"/>
    <col min="3" max="3" width="9.28125" style="0" customWidth="1"/>
    <col min="4" max="4" width="11.421875" style="0" customWidth="1"/>
    <col min="5" max="5" width="9.00390625" style="0" customWidth="1"/>
    <col min="6" max="6" width="10.00390625" style="0" customWidth="1"/>
    <col min="7" max="7" width="9.8515625" style="1" customWidth="1"/>
    <col min="8" max="8" width="10.00390625" style="2" customWidth="1"/>
    <col min="9" max="9" width="9.8515625" style="2" customWidth="1"/>
    <col min="10" max="10" width="9.00390625" style="2" bestFit="1" customWidth="1"/>
    <col min="11" max="11" width="0.13671875" style="3" customWidth="1"/>
    <col min="12" max="12" width="11.00390625" style="2" customWidth="1"/>
    <col min="13" max="13" width="12.8515625" style="2" customWidth="1"/>
    <col min="14" max="14" width="14.140625" style="2" customWidth="1"/>
    <col min="15" max="15" width="13.7109375" style="4" customWidth="1"/>
  </cols>
  <sheetData>
    <row r="1" ht="15">
      <c r="O1" s="4" t="s">
        <v>0</v>
      </c>
    </row>
    <row r="2" spans="1:15" ht="15.75">
      <c r="A2" s="5" t="s">
        <v>1</v>
      </c>
      <c r="B2" s="5"/>
      <c r="C2" s="5"/>
      <c r="D2" s="5"/>
      <c r="E2" s="5"/>
      <c r="F2" s="5"/>
      <c r="G2" s="6"/>
      <c r="H2" s="7"/>
      <c r="I2" s="7"/>
      <c r="J2" s="7"/>
      <c r="K2" s="7"/>
      <c r="L2" s="7"/>
      <c r="M2" s="7"/>
      <c r="N2" s="8" t="s">
        <v>2</v>
      </c>
      <c r="O2" s="8"/>
    </row>
    <row r="3" spans="1:15" ht="15.75">
      <c r="A3" s="5"/>
      <c r="B3" s="5"/>
      <c r="C3" s="5"/>
      <c r="D3" s="5"/>
      <c r="E3" s="5"/>
      <c r="F3" s="5"/>
      <c r="G3" s="6"/>
      <c r="H3" s="7"/>
      <c r="I3" s="7"/>
      <c r="J3" s="7"/>
      <c r="K3" s="7"/>
      <c r="L3" s="7"/>
      <c r="M3" s="7"/>
      <c r="N3" s="8" t="s">
        <v>3</v>
      </c>
      <c r="O3" s="8"/>
    </row>
    <row r="4" spans="1:15" s="12" customFormat="1" ht="15.75">
      <c r="A4" s="9"/>
      <c r="B4" s="9"/>
      <c r="C4" s="9"/>
      <c r="D4" s="9"/>
      <c r="E4" s="9"/>
      <c r="F4" s="9"/>
      <c r="G4" s="9"/>
      <c r="H4" s="10"/>
      <c r="I4" s="10"/>
      <c r="J4" s="10"/>
      <c r="K4" s="10"/>
      <c r="L4" s="10"/>
      <c r="M4" s="10"/>
      <c r="N4" s="11" t="s">
        <v>4</v>
      </c>
      <c r="O4" s="11"/>
    </row>
    <row r="5" spans="1:15" s="12" customFormat="1" ht="15.75">
      <c r="A5" s="73" t="s">
        <v>5</v>
      </c>
      <c r="B5" s="73"/>
      <c r="C5" s="73"/>
      <c r="D5" s="73"/>
      <c r="E5" s="73"/>
      <c r="F5" s="73"/>
      <c r="G5" s="73"/>
      <c r="H5" s="74"/>
      <c r="I5" s="74"/>
      <c r="J5" s="74"/>
      <c r="K5" s="74"/>
      <c r="L5" s="74"/>
      <c r="M5" s="74"/>
      <c r="N5" s="74"/>
      <c r="O5" s="11"/>
    </row>
    <row r="6" spans="1:15" s="12" customFormat="1" ht="30">
      <c r="A6" s="13" t="s">
        <v>6</v>
      </c>
      <c r="B6" s="13"/>
      <c r="C6" s="13"/>
      <c r="D6" s="14">
        <v>1075000</v>
      </c>
      <c r="E6" s="13"/>
      <c r="F6" s="13"/>
      <c r="G6" s="15"/>
      <c r="H6" s="16"/>
      <c r="I6" s="16"/>
      <c r="J6" s="16"/>
      <c r="K6" s="16"/>
      <c r="L6" s="16"/>
      <c r="M6" s="16"/>
      <c r="N6" s="16"/>
      <c r="O6" s="17"/>
    </row>
    <row r="7" spans="1:15" s="12" customFormat="1" ht="15">
      <c r="A7" s="13" t="s">
        <v>7</v>
      </c>
      <c r="B7" s="13"/>
      <c r="C7" s="13"/>
      <c r="D7" s="14">
        <v>1026998.4</v>
      </c>
      <c r="E7" s="13"/>
      <c r="F7" s="13"/>
      <c r="G7" s="15"/>
      <c r="H7" s="16"/>
      <c r="I7" s="16"/>
      <c r="J7" s="16"/>
      <c r="K7" s="16"/>
      <c r="L7" s="16"/>
      <c r="M7" s="16"/>
      <c r="N7" s="16"/>
      <c r="O7" s="17"/>
    </row>
    <row r="8" spans="1:15" s="12" customFormat="1" ht="30">
      <c r="A8" s="13" t="s">
        <v>8</v>
      </c>
      <c r="B8" s="13"/>
      <c r="C8" s="13"/>
      <c r="D8" s="14">
        <v>294</v>
      </c>
      <c r="E8" s="13"/>
      <c r="F8" s="13"/>
      <c r="G8" s="15"/>
      <c r="H8" s="16"/>
      <c r="I8" s="16"/>
      <c r="J8" s="16"/>
      <c r="K8" s="16"/>
      <c r="L8" s="16"/>
      <c r="M8" s="16"/>
      <c r="N8" s="16"/>
      <c r="O8" s="17"/>
    </row>
    <row r="9" spans="1:15" s="12" customFormat="1" ht="15">
      <c r="A9" s="82" t="s">
        <v>9</v>
      </c>
      <c r="B9" s="83"/>
      <c r="C9" s="83"/>
      <c r="D9" s="18">
        <f>D6-D7+D8</f>
        <v>48295.59999999998</v>
      </c>
      <c r="E9" s="19"/>
      <c r="F9" s="20"/>
      <c r="G9" s="20"/>
      <c r="H9" s="21"/>
      <c r="I9" s="21"/>
      <c r="J9" s="21"/>
      <c r="K9" s="22"/>
      <c r="L9" s="21"/>
      <c r="M9" s="21"/>
      <c r="N9" s="21"/>
      <c r="O9" s="17"/>
    </row>
    <row r="10" spans="1:15" s="12" customFormat="1" ht="15">
      <c r="A10" s="17" t="s">
        <v>10</v>
      </c>
      <c r="B10" s="17"/>
      <c r="C10" s="23"/>
      <c r="D10" s="24"/>
      <c r="E10" s="19"/>
      <c r="F10" s="20">
        <v>9976.9</v>
      </c>
      <c r="G10" s="20"/>
      <c r="H10" s="21"/>
      <c r="I10" s="21"/>
      <c r="J10" s="21"/>
      <c r="K10" s="22"/>
      <c r="L10" s="21"/>
      <c r="M10" s="21"/>
      <c r="N10" s="21"/>
      <c r="O10" s="17"/>
    </row>
    <row r="11" spans="1:15" s="12" customFormat="1" ht="15">
      <c r="A11" s="17" t="s">
        <v>11</v>
      </c>
      <c r="B11" s="17"/>
      <c r="C11" s="23"/>
      <c r="D11" s="25">
        <f>D9+F10</f>
        <v>58272.49999999998</v>
      </c>
      <c r="E11" s="19"/>
      <c r="F11" s="20"/>
      <c r="G11" s="20"/>
      <c r="H11" s="21"/>
      <c r="I11" s="21"/>
      <c r="J11" s="21"/>
      <c r="K11" s="22"/>
      <c r="L11" s="21"/>
      <c r="M11" s="21"/>
      <c r="N11" s="21"/>
      <c r="O11" s="17"/>
    </row>
    <row r="12" spans="1:15" s="12" customFormat="1" ht="15">
      <c r="A12" s="5" t="s">
        <v>12</v>
      </c>
      <c r="B12" s="5"/>
      <c r="C12" s="23"/>
      <c r="D12" s="24">
        <f>40*D9/100</f>
        <v>19318.23999999999</v>
      </c>
      <c r="E12" s="19"/>
      <c r="F12" s="19"/>
      <c r="G12" s="20"/>
      <c r="H12" s="21"/>
      <c r="I12" s="21"/>
      <c r="J12" s="21"/>
      <c r="K12" s="22"/>
      <c r="L12" s="21"/>
      <c r="M12" s="21"/>
      <c r="N12" s="21"/>
      <c r="O12" s="17"/>
    </row>
    <row r="13" spans="1:15" s="12" customFormat="1" ht="15.75" thickBot="1">
      <c r="A13" s="5" t="s">
        <v>13</v>
      </c>
      <c r="B13" s="5"/>
      <c r="C13" s="26"/>
      <c r="D13" s="24">
        <f>60*D9/100</f>
        <v>28977.359999999986</v>
      </c>
      <c r="E13" s="19"/>
      <c r="F13" s="19"/>
      <c r="G13" s="20"/>
      <c r="H13" s="21"/>
      <c r="I13" s="21"/>
      <c r="J13" s="21"/>
      <c r="K13" s="22"/>
      <c r="L13" s="21"/>
      <c r="M13" s="21"/>
      <c r="N13" s="21"/>
      <c r="O13" s="17"/>
    </row>
    <row r="14" spans="1:15" s="12" customFormat="1" ht="78.75" customHeight="1">
      <c r="A14" s="27" t="s">
        <v>14</v>
      </c>
      <c r="B14" s="28" t="s">
        <v>15</v>
      </c>
      <c r="C14" s="29" t="s">
        <v>16</v>
      </c>
      <c r="D14" s="30" t="s">
        <v>17</v>
      </c>
      <c r="E14" s="30" t="s">
        <v>18</v>
      </c>
      <c r="F14" s="31" t="s">
        <v>19</v>
      </c>
      <c r="G14" s="32" t="s">
        <v>20</v>
      </c>
      <c r="H14" s="33" t="s">
        <v>21</v>
      </c>
      <c r="I14" s="33" t="s">
        <v>22</v>
      </c>
      <c r="J14" s="33" t="s">
        <v>23</v>
      </c>
      <c r="K14" s="34" t="s">
        <v>24</v>
      </c>
      <c r="L14" s="33" t="s">
        <v>25</v>
      </c>
      <c r="M14" s="33" t="s">
        <v>26</v>
      </c>
      <c r="N14" s="33" t="s">
        <v>27</v>
      </c>
      <c r="O14" s="35" t="s">
        <v>28</v>
      </c>
    </row>
    <row r="15" spans="1:15" s="43" customFormat="1" ht="15">
      <c r="A15" s="36" t="s">
        <v>29</v>
      </c>
      <c r="B15" s="37" t="s">
        <v>30</v>
      </c>
      <c r="C15" s="38">
        <v>2</v>
      </c>
      <c r="D15" s="39" t="s">
        <v>31</v>
      </c>
      <c r="E15" s="40">
        <v>4</v>
      </c>
      <c r="F15" s="40" t="s">
        <v>32</v>
      </c>
      <c r="G15" s="41" t="s">
        <v>33</v>
      </c>
      <c r="H15" s="41">
        <v>7</v>
      </c>
      <c r="I15" s="41">
        <v>8</v>
      </c>
      <c r="J15" s="41">
        <v>9</v>
      </c>
      <c r="K15" s="40">
        <v>9</v>
      </c>
      <c r="L15" s="41">
        <v>10</v>
      </c>
      <c r="M15" s="41">
        <v>11</v>
      </c>
      <c r="N15" s="41">
        <v>12</v>
      </c>
      <c r="O15" s="42" t="s">
        <v>34</v>
      </c>
    </row>
    <row r="16" spans="1:15" s="50" customFormat="1" ht="15">
      <c r="A16" s="44" t="s">
        <v>35</v>
      </c>
      <c r="B16" s="45" t="s">
        <v>36</v>
      </c>
      <c r="C16" s="46">
        <v>85</v>
      </c>
      <c r="D16" s="47">
        <f>C16*C27</f>
        <v>1370.7856314018813</v>
      </c>
      <c r="E16" s="47">
        <v>85</v>
      </c>
      <c r="F16" s="47">
        <f>E16*E27</f>
        <v>3568.898935014126</v>
      </c>
      <c r="G16" s="48">
        <f aca="true" t="shared" si="0" ref="G16:G24">D16+F16</f>
        <v>4939.684566416007</v>
      </c>
      <c r="H16" s="48">
        <v>1187.17</v>
      </c>
      <c r="I16" s="48">
        <v>304.25</v>
      </c>
      <c r="J16" s="48">
        <v>0</v>
      </c>
      <c r="K16" s="47">
        <f aca="true" t="shared" si="1" ref="K16:K22">G16++H16+I16</f>
        <v>6431.104566416007</v>
      </c>
      <c r="L16" s="48">
        <v>6431.1</v>
      </c>
      <c r="M16" s="48">
        <v>109191.8</v>
      </c>
      <c r="N16" s="48">
        <v>21.8</v>
      </c>
      <c r="O16" s="49">
        <f aca="true" t="shared" si="2" ref="O16:O25">M16-N16+L16</f>
        <v>115601.1</v>
      </c>
    </row>
    <row r="17" spans="1:15" s="50" customFormat="1" ht="15">
      <c r="A17" s="44" t="s">
        <v>37</v>
      </c>
      <c r="B17" s="45" t="s">
        <v>38</v>
      </c>
      <c r="C17" s="46">
        <v>58.89</v>
      </c>
      <c r="D17" s="47">
        <f>C17*C27</f>
        <v>949.7125392147857</v>
      </c>
      <c r="E17" s="47">
        <v>27.5</v>
      </c>
      <c r="F17" s="47">
        <f>E17*E27</f>
        <v>1154.6437730928055</v>
      </c>
      <c r="G17" s="48">
        <f t="shared" si="0"/>
        <v>2104.356312307591</v>
      </c>
      <c r="H17" s="48">
        <v>535.93</v>
      </c>
      <c r="I17" s="48">
        <v>98.45</v>
      </c>
      <c r="J17" s="48">
        <v>0</v>
      </c>
      <c r="K17" s="47">
        <f t="shared" si="1"/>
        <v>2738.7363123075907</v>
      </c>
      <c r="L17" s="48">
        <v>2738.7</v>
      </c>
      <c r="M17" s="48">
        <v>53764.9</v>
      </c>
      <c r="N17" s="48">
        <v>12.9</v>
      </c>
      <c r="O17" s="49">
        <f t="shared" si="2"/>
        <v>56490.7</v>
      </c>
    </row>
    <row r="18" spans="1:15" s="50" customFormat="1" ht="15">
      <c r="A18" s="44" t="s">
        <v>39</v>
      </c>
      <c r="B18" s="45" t="s">
        <v>40</v>
      </c>
      <c r="C18" s="46">
        <v>159</v>
      </c>
      <c r="D18" s="47">
        <f>C18*C27</f>
        <v>2564.175475210578</v>
      </c>
      <c r="E18" s="47">
        <v>87</v>
      </c>
      <c r="F18" s="47">
        <f>E18*E27</f>
        <v>3652.8730276026936</v>
      </c>
      <c r="G18" s="48">
        <f t="shared" si="0"/>
        <v>6217.048502813272</v>
      </c>
      <c r="H18" s="48">
        <v>279.71</v>
      </c>
      <c r="I18" s="48">
        <v>311.41</v>
      </c>
      <c r="J18" s="48">
        <v>0</v>
      </c>
      <c r="K18" s="47">
        <f t="shared" si="1"/>
        <v>6808.1685028132715</v>
      </c>
      <c r="L18" s="48">
        <v>6808.1</v>
      </c>
      <c r="M18" s="48">
        <v>119422.4</v>
      </c>
      <c r="N18" s="48">
        <v>2118.4</v>
      </c>
      <c r="O18" s="49">
        <f t="shared" si="2"/>
        <v>124112.1</v>
      </c>
    </row>
    <row r="19" spans="1:15" s="50" customFormat="1" ht="15">
      <c r="A19" s="44" t="s">
        <v>41</v>
      </c>
      <c r="B19" s="45" t="s">
        <v>42</v>
      </c>
      <c r="C19" s="46">
        <v>210</v>
      </c>
      <c r="D19" s="47">
        <f>C19*C27</f>
        <v>3386.6468540517067</v>
      </c>
      <c r="E19" s="47">
        <v>102.59</v>
      </c>
      <c r="F19" s="47">
        <f>E19*E27</f>
        <v>4307.451079330579</v>
      </c>
      <c r="G19" s="48">
        <f t="shared" si="0"/>
        <v>7694.097933382285</v>
      </c>
      <c r="H19" s="48">
        <v>2031.69</v>
      </c>
      <c r="I19" s="48">
        <v>367.21</v>
      </c>
      <c r="J19" s="48">
        <v>0</v>
      </c>
      <c r="K19" s="47">
        <f t="shared" si="1"/>
        <v>10092.997933382285</v>
      </c>
      <c r="L19" s="48">
        <v>10093</v>
      </c>
      <c r="M19" s="48">
        <v>162136</v>
      </c>
      <c r="N19" s="48">
        <v>24</v>
      </c>
      <c r="O19" s="49">
        <f t="shared" si="2"/>
        <v>172205</v>
      </c>
    </row>
    <row r="20" spans="1:17" s="50" customFormat="1" ht="15">
      <c r="A20" s="44" t="s">
        <v>43</v>
      </c>
      <c r="B20" s="45" t="s">
        <v>44</v>
      </c>
      <c r="C20" s="46">
        <v>110</v>
      </c>
      <c r="D20" s="47">
        <f>C20*C27</f>
        <v>1773.9578759318463</v>
      </c>
      <c r="E20" s="47">
        <v>32</v>
      </c>
      <c r="F20" s="47">
        <f>E20*E27</f>
        <v>1343.5854814170827</v>
      </c>
      <c r="G20" s="48">
        <f t="shared" si="0"/>
        <v>3117.543357348929</v>
      </c>
      <c r="H20" s="48">
        <v>0</v>
      </c>
      <c r="I20" s="48">
        <v>114.54</v>
      </c>
      <c r="J20" s="48">
        <v>0</v>
      </c>
      <c r="K20" s="47">
        <f t="shared" si="1"/>
        <v>3232.083357348929</v>
      </c>
      <c r="L20" s="48">
        <v>3232.1</v>
      </c>
      <c r="M20" s="48">
        <v>67291.2</v>
      </c>
      <c r="N20" s="48">
        <v>6955.7</v>
      </c>
      <c r="O20" s="49">
        <f t="shared" si="2"/>
        <v>63567.6</v>
      </c>
      <c r="Q20" s="84"/>
    </row>
    <row r="21" spans="1:15" s="50" customFormat="1" ht="15">
      <c r="A21" s="44" t="s">
        <v>45</v>
      </c>
      <c r="B21" s="45" t="s">
        <v>46</v>
      </c>
      <c r="C21" s="46">
        <v>120</v>
      </c>
      <c r="D21" s="47">
        <f>C21*C27</f>
        <v>1935.2267737438324</v>
      </c>
      <c r="E21" s="47">
        <v>89.06</v>
      </c>
      <c r="F21" s="47">
        <f>E21*E27</f>
        <v>3739.3663429689186</v>
      </c>
      <c r="G21" s="48">
        <f t="shared" si="0"/>
        <v>5674.593116712751</v>
      </c>
      <c r="H21" s="48">
        <v>1440.8</v>
      </c>
      <c r="I21" s="48">
        <v>318.78</v>
      </c>
      <c r="J21" s="48">
        <v>0</v>
      </c>
      <c r="K21" s="47">
        <f t="shared" si="1"/>
        <v>7434.173116712751</v>
      </c>
      <c r="L21" s="48">
        <v>7434.2</v>
      </c>
      <c r="M21" s="48">
        <v>114399.3</v>
      </c>
      <c r="N21" s="48">
        <v>8.3</v>
      </c>
      <c r="O21" s="49">
        <f t="shared" si="2"/>
        <v>121825.2</v>
      </c>
    </row>
    <row r="22" spans="1:15" s="50" customFormat="1" ht="15">
      <c r="A22" s="44" t="s">
        <v>47</v>
      </c>
      <c r="B22" s="45" t="s">
        <v>48</v>
      </c>
      <c r="C22" s="46">
        <v>135</v>
      </c>
      <c r="D22" s="47">
        <f>C22*C27</f>
        <v>2177.130120461811</v>
      </c>
      <c r="E22" s="47">
        <v>69.7</v>
      </c>
      <c r="F22" s="47">
        <f>E22*E27</f>
        <v>2926.4971267115834</v>
      </c>
      <c r="G22" s="48">
        <f t="shared" si="0"/>
        <v>5103.627247173395</v>
      </c>
      <c r="H22" s="48">
        <v>933.23</v>
      </c>
      <c r="I22" s="48">
        <v>200.91</v>
      </c>
      <c r="J22" s="48">
        <v>0</v>
      </c>
      <c r="K22" s="47">
        <f t="shared" si="1"/>
        <v>6237.767247173395</v>
      </c>
      <c r="L22" s="48">
        <v>6237.8</v>
      </c>
      <c r="M22" s="48">
        <v>45620.3</v>
      </c>
      <c r="N22" s="48">
        <v>1098.3</v>
      </c>
      <c r="O22" s="49">
        <f t="shared" si="2"/>
        <v>50759.8</v>
      </c>
    </row>
    <row r="23" spans="1:15" s="50" customFormat="1" ht="15">
      <c r="A23" s="44" t="s">
        <v>49</v>
      </c>
      <c r="B23" s="45" t="s">
        <v>50</v>
      </c>
      <c r="C23" s="46">
        <v>195</v>
      </c>
      <c r="D23" s="47">
        <f>C23*C27</f>
        <v>3144.7435073337274</v>
      </c>
      <c r="E23" s="47">
        <v>130</v>
      </c>
      <c r="F23" s="47">
        <f>E23*E27</f>
        <v>5458.316018256899</v>
      </c>
      <c r="G23" s="48">
        <f t="shared" si="0"/>
        <v>8603.059525590626</v>
      </c>
      <c r="H23" s="48">
        <v>2384.78</v>
      </c>
      <c r="I23" s="48">
        <v>0</v>
      </c>
      <c r="J23" s="48">
        <v>1956.45</v>
      </c>
      <c r="K23" s="47">
        <f>G23++H23+I23-J23</f>
        <v>9031.389525590626</v>
      </c>
      <c r="L23" s="48">
        <v>9031.4</v>
      </c>
      <c r="M23" s="48">
        <v>208107.2</v>
      </c>
      <c r="N23" s="48">
        <v>11.2</v>
      </c>
      <c r="O23" s="49">
        <f t="shared" si="2"/>
        <v>217127.4</v>
      </c>
    </row>
    <row r="24" spans="1:15" s="50" customFormat="1" ht="15">
      <c r="A24" s="44" t="s">
        <v>51</v>
      </c>
      <c r="B24" s="45" t="s">
        <v>52</v>
      </c>
      <c r="C24" s="46">
        <v>125</v>
      </c>
      <c r="D24" s="47">
        <f>C24*C27</f>
        <v>2015.8612226498253</v>
      </c>
      <c r="E24" s="47">
        <v>67.3</v>
      </c>
      <c r="F24" s="47">
        <f>E24*E27</f>
        <v>2825.728215605302</v>
      </c>
      <c r="G24" s="48">
        <f t="shared" si="0"/>
        <v>4841.589438255127</v>
      </c>
      <c r="H24" s="48">
        <v>1183.59</v>
      </c>
      <c r="I24" s="48">
        <v>240.9</v>
      </c>
      <c r="J24" s="48">
        <v>0</v>
      </c>
      <c r="K24" s="47">
        <f>G24++H24+I24</f>
        <v>6266.079438255127</v>
      </c>
      <c r="L24" s="48">
        <v>6266.1</v>
      </c>
      <c r="M24" s="48">
        <v>105919.8</v>
      </c>
      <c r="N24" s="48">
        <v>20.3</v>
      </c>
      <c r="O24" s="49">
        <f t="shared" si="2"/>
        <v>112165.6</v>
      </c>
    </row>
    <row r="25" spans="1:15" s="50" customFormat="1" ht="15">
      <c r="A25" s="44" t="s">
        <v>53</v>
      </c>
      <c r="B25" s="45"/>
      <c r="C25" s="46"/>
      <c r="D25" s="47"/>
      <c r="E25" s="47"/>
      <c r="F25" s="47"/>
      <c r="G25" s="48"/>
      <c r="H25" s="48"/>
      <c r="I25" s="48"/>
      <c r="J25" s="48"/>
      <c r="K25" s="47"/>
      <c r="L25" s="48"/>
      <c r="M25" s="48">
        <v>41145.5</v>
      </c>
      <c r="N25" s="48"/>
      <c r="O25" s="49">
        <f t="shared" si="2"/>
        <v>41145.5</v>
      </c>
    </row>
    <row r="26" spans="1:15" s="12" customFormat="1" ht="15">
      <c r="A26" s="51" t="s">
        <v>54</v>
      </c>
      <c r="B26" s="52"/>
      <c r="C26" s="53">
        <f aca="true" t="shared" si="3" ref="C26:I26">SUM(C16:C24)</f>
        <v>1197.8899999999999</v>
      </c>
      <c r="D26" s="54">
        <f t="shared" si="3"/>
        <v>19318.239999999994</v>
      </c>
      <c r="E26" s="54">
        <f t="shared" si="3"/>
        <v>690.15</v>
      </c>
      <c r="F26" s="54">
        <f t="shared" si="3"/>
        <v>28977.35999999999</v>
      </c>
      <c r="G26" s="54">
        <f t="shared" si="3"/>
        <v>48295.599999999984</v>
      </c>
      <c r="H26" s="48">
        <f t="shared" si="3"/>
        <v>9976.900000000001</v>
      </c>
      <c r="I26" s="48">
        <f t="shared" si="3"/>
        <v>1956.45</v>
      </c>
      <c r="J26" s="48">
        <f>SUM(J16:J25)</f>
        <v>1956.45</v>
      </c>
      <c r="K26" s="47">
        <f>SUM(K16:K24)</f>
        <v>58272.499999999985</v>
      </c>
      <c r="L26" s="48">
        <f>SUM(L16:L25)</f>
        <v>58272.5</v>
      </c>
      <c r="M26" s="48">
        <f>SUM(M16:M25)</f>
        <v>1026998.4000000001</v>
      </c>
      <c r="N26" s="48">
        <f>SUM(N16:N25)</f>
        <v>10270.899999999998</v>
      </c>
      <c r="O26" s="55">
        <f>SUM(O16:O25)</f>
        <v>1075000</v>
      </c>
    </row>
    <row r="27" spans="1:15" s="12" customFormat="1" ht="15.75" thickBot="1">
      <c r="A27" s="56" t="s">
        <v>55</v>
      </c>
      <c r="B27" s="57"/>
      <c r="C27" s="58">
        <f>D12/C26</f>
        <v>16.126889781198603</v>
      </c>
      <c r="D27" s="59"/>
      <c r="E27" s="59">
        <f>D13/E26</f>
        <v>41.987046294283836</v>
      </c>
      <c r="F27" s="60"/>
      <c r="G27" s="60"/>
      <c r="H27" s="61"/>
      <c r="I27" s="61"/>
      <c r="J27" s="61"/>
      <c r="K27" s="62"/>
      <c r="L27" s="61"/>
      <c r="M27" s="61"/>
      <c r="N27" s="61"/>
      <c r="O27" s="63"/>
    </row>
    <row r="28" spans="1:15" s="12" customFormat="1" ht="15">
      <c r="A28" s="5"/>
      <c r="B28" s="64"/>
      <c r="C28" s="81"/>
      <c r="D28" s="81"/>
      <c r="E28" s="81"/>
      <c r="F28" s="81"/>
      <c r="G28" s="81"/>
      <c r="H28" s="65"/>
      <c r="I28" s="65"/>
      <c r="J28" s="65"/>
      <c r="K28" s="65"/>
      <c r="L28" s="65"/>
      <c r="M28" s="65"/>
      <c r="N28" s="65"/>
      <c r="O28" s="17"/>
    </row>
    <row r="29" spans="2:15" s="12" customFormat="1" ht="15.75" customHeight="1">
      <c r="B29" s="5"/>
      <c r="C29" s="64"/>
      <c r="D29" s="64"/>
      <c r="E29" s="79" t="s">
        <v>56</v>
      </c>
      <c r="F29" s="79"/>
      <c r="G29" s="79"/>
      <c r="H29" s="66"/>
      <c r="I29" s="66"/>
      <c r="J29" s="66"/>
      <c r="K29" s="67"/>
      <c r="L29" s="66"/>
      <c r="M29" s="75" t="s">
        <v>57</v>
      </c>
      <c r="N29" s="76"/>
      <c r="O29" s="68"/>
    </row>
    <row r="30" spans="2:15" s="12" customFormat="1" ht="15" customHeight="1">
      <c r="B30" s="64"/>
      <c r="C30" s="64"/>
      <c r="D30" s="64"/>
      <c r="E30" s="80" t="s">
        <v>58</v>
      </c>
      <c r="F30" s="80"/>
      <c r="G30" s="80"/>
      <c r="H30" s="69"/>
      <c r="I30" s="69"/>
      <c r="J30" s="69"/>
      <c r="K30" s="69"/>
      <c r="L30" s="69"/>
      <c r="M30" s="77" t="s">
        <v>59</v>
      </c>
      <c r="N30" s="78"/>
      <c r="O30" s="78"/>
    </row>
    <row r="31" spans="7:15" s="12" customFormat="1" ht="14.25">
      <c r="G31" s="70"/>
      <c r="H31" s="50"/>
      <c r="I31" s="50"/>
      <c r="J31" s="50"/>
      <c r="K31" s="50"/>
      <c r="L31" s="50"/>
      <c r="M31" s="50"/>
      <c r="N31" s="71"/>
      <c r="O31" s="17"/>
    </row>
    <row r="32" spans="7:15" s="12" customFormat="1" ht="14.25">
      <c r="G32" s="70"/>
      <c r="H32" s="50"/>
      <c r="I32" s="50"/>
      <c r="J32" s="50"/>
      <c r="K32" s="50"/>
      <c r="L32" s="50"/>
      <c r="M32" s="50"/>
      <c r="N32" s="71"/>
      <c r="O32" s="17"/>
    </row>
    <row r="33" spans="2:15" ht="15">
      <c r="B33" s="65"/>
      <c r="C33" s="12"/>
      <c r="D33" s="12"/>
      <c r="E33" s="12"/>
      <c r="F33" s="65" t="s">
        <v>60</v>
      </c>
      <c r="G33" s="70"/>
      <c r="H33" s="50"/>
      <c r="I33" s="50"/>
      <c r="J33" s="50"/>
      <c r="K33" s="50"/>
      <c r="L33" s="50"/>
      <c r="M33" s="5"/>
      <c r="N33" s="5" t="s">
        <v>61</v>
      </c>
      <c r="O33" s="5"/>
    </row>
    <row r="34" spans="2:15" ht="15">
      <c r="B34" s="72"/>
      <c r="C34" s="12"/>
      <c r="D34" s="12"/>
      <c r="E34" s="12"/>
      <c r="F34" s="72" t="s">
        <v>62</v>
      </c>
      <c r="G34" s="70"/>
      <c r="H34" s="50"/>
      <c r="I34" s="50"/>
      <c r="J34" s="50"/>
      <c r="K34" s="50"/>
      <c r="L34" s="50"/>
      <c r="M34" s="5"/>
      <c r="N34" s="5" t="s">
        <v>63</v>
      </c>
      <c r="O34" s="5"/>
    </row>
    <row r="35" spans="2:15" ht="14.25">
      <c r="B35" s="12"/>
      <c r="C35" s="12"/>
      <c r="D35" s="12"/>
      <c r="E35" s="12"/>
      <c r="F35" s="12"/>
      <c r="G35" s="70"/>
      <c r="H35" s="50"/>
      <c r="I35" s="50"/>
      <c r="J35" s="50"/>
      <c r="K35" s="50"/>
      <c r="L35" s="50"/>
      <c r="M35" s="50"/>
      <c r="N35" s="50"/>
      <c r="O35" s="17"/>
    </row>
  </sheetData>
  <sheetProtection/>
  <mergeCells count="7">
    <mergeCell ref="A5:N5"/>
    <mergeCell ref="M29:N29"/>
    <mergeCell ref="M30:O30"/>
    <mergeCell ref="E29:G29"/>
    <mergeCell ref="E30:G30"/>
    <mergeCell ref="C28:G28"/>
    <mergeCell ref="A9:C9"/>
  </mergeCells>
  <printOptions/>
  <pageMargins left="0.75" right="0" top="0.5" bottom="0.25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radu.barbu</cp:lastModifiedBy>
  <dcterms:created xsi:type="dcterms:W3CDTF">2016-12-07T06:58:15Z</dcterms:created>
  <dcterms:modified xsi:type="dcterms:W3CDTF">2016-12-07T13:13:23Z</dcterms:modified>
  <cp:category/>
  <cp:version/>
  <cp:contentType/>
  <cp:contentStatus/>
</cp:coreProperties>
</file>